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0" documentId="8_{52D430F8-8D1C-4EAB-BF97-C0AF9866764B}" xr6:coauthVersionLast="47" xr6:coauthVersionMax="47" xr10:uidLastSave="{00000000-0000-0000-0000-000000000000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<sst xmlns="http://schemas.openxmlformats.org/spreadsheetml/2006/main" count="645" uniqueCount="347">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</sst>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5" zoomScale="120" zoomScaleNormal="120" workbookViewId="0">
      <selection activeCell="D6" sqref="D6:K6"/>
    </sheetView>
  </sheetViews>
  <sheetFormatPr defaultColWidth="9.218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44140625" style="71" customWidth="1"/>
    <col min="6" max="6" width="2.77734375" style="71" customWidth="1"/>
    <col min="7" max="7" width="10.6640625" style="83" customWidth="1"/>
    <col min="8" max="8" width="10.77734375" style="71" customWidth="1"/>
    <col min="9" max="9" width="9.777343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21875" style="73" hidden="1" customWidth="1"/>
    <col min="14" max="14" width="12" style="74" hidden="1" customWidth="1"/>
    <col min="15" max="15" width="9.77734375" style="82" hidden="1" customWidth="1"/>
    <col min="16" max="16" width="10.21875" style="82" hidden="1" customWidth="1"/>
    <col min="17" max="17" width="10.44140625" style="75" bestFit="1" customWidth="1"/>
    <col min="18" max="18" width="10" style="75" bestFit="1" customWidth="1"/>
    <col min="19" max="16384" width="9.218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3.95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25723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205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15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3</v>
      </c>
    </row>
    <row r="10" spans="2:14" ht="15" customHeight="1" x14ac:dyDescent="0.3">
      <c r="B10" s="100" t="s">
        <v>336</v>
      </c>
      <c r="C10" s="100"/>
      <c r="D10" s="98">
        <v>45536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3.95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25723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2000</v>
      </c>
      <c r="H18" s="147"/>
      <c r="I18" s="146">
        <f>(I19+I20+I21)</f>
        <v>2046.5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2000</v>
      </c>
      <c r="O18" s="110">
        <f>VLOOKUP(($D$4),Parameters!$A$4:$R$71,$N$7,FALSE)</f>
        <v>2000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1150</v>
      </c>
      <c r="H19" s="147"/>
      <c r="I19" s="146">
        <f>IF(G19="-","-",G19*(100%+Parameters!$B$84))</f>
        <v>1184.5</v>
      </c>
      <c r="J19" s="147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IF(ISERROR(O19),(VLOOKUP($D$9,Parameters!$A$4:$R$71,$N$7+3,FALSE)),O19)</f>
        <v>1150</v>
      </c>
      <c r="O19" s="110">
        <f>VLOOKUP($D$4,Parameters!$A$4:$R$71,$N$7+3,FALSE)</f>
        <v>1150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450</v>
      </c>
      <c r="H20" s="147"/>
      <c r="I20" s="146">
        <f>IF(G20="-","-",G20*(100%))</f>
        <v>450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450</v>
      </c>
      <c r="O20" s="110">
        <f>VLOOKUP($D$4,Parameters!$A$4:$R$71,$N$7+6,FALSE)</f>
        <v>450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400</v>
      </c>
      <c r="H21" s="147"/>
      <c r="I21" s="146">
        <f>IF(G21="-","-",G21*(100%+Parameters!$B$84))</f>
        <v>412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400</v>
      </c>
      <c r="O21" s="110">
        <f>VLOOKUP($D$4,Parameters!$A$4:$R$71,$N$7+9,FALSE)</f>
        <v>400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650</v>
      </c>
      <c r="H22" s="147"/>
      <c r="I22" s="146">
        <f>IF(G22="-","-",G22*(100%+Parameters!$B$84))</f>
        <v>669.5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650</v>
      </c>
      <c r="O22" s="110">
        <f>VLOOKUP($D$4,Parameters!$A$4:$R$71,$N$7+12,FALSE)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30</v>
      </c>
      <c r="E26" s="141">
        <f>(D26*Parameters!$B$85)/60</f>
        <v>25</v>
      </c>
      <c r="F26" s="142"/>
      <c r="G26" s="124">
        <f>IF($N$6="BOL",Parameters!C78,Parameters!B78)</f>
        <v>9.5</v>
      </c>
      <c r="H26" s="125">
        <f>E26*G26</f>
        <v>237.5</v>
      </c>
      <c r="I26" s="126"/>
      <c r="J26" s="126">
        <v>163</v>
      </c>
      <c r="K26" s="125">
        <f>J26+I26+H26</f>
        <v>400.5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30</v>
      </c>
      <c r="E27" s="141">
        <f>(D27*Parameters!$B$85)/60</f>
        <v>25</v>
      </c>
      <c r="F27" s="142"/>
      <c r="G27" s="124">
        <f>IF($N$6="BOL",Parameters!C79,Parameters!B79)</f>
        <v>9.5</v>
      </c>
      <c r="H27" s="125">
        <f>E27*G27</f>
        <v>237.5</v>
      </c>
      <c r="I27" s="126"/>
      <c r="J27" s="126">
        <v>163</v>
      </c>
      <c r="K27" s="125">
        <f>J27+I27+H27</f>
        <v>400.5</v>
      </c>
      <c r="M27" s="101" t="s">
        <v>49</v>
      </c>
      <c r="N27" s="109">
        <f>N22*(100%+Parameters!$B$84)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0</v>
      </c>
      <c r="E28" s="141">
        <f>(D28*Parameters!$B$85)/60</f>
        <v>0</v>
      </c>
      <c r="F28" s="142"/>
      <c r="G28" s="124">
        <f>IF($N$6="BOL",Parameters!C80,Parameters!B80)</f>
        <v>9.5</v>
      </c>
      <c r="H28" s="125">
        <f>E28*G28</f>
        <v>0</v>
      </c>
      <c r="I28" s="126"/>
      <c r="J28" s="126">
        <v>162</v>
      </c>
      <c r="K28" s="125">
        <f>J28+I28+H28</f>
        <v>162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30</v>
      </c>
      <c r="E29" s="141">
        <f>(D29*Parameters!$B$85)/60</f>
        <v>25</v>
      </c>
      <c r="F29" s="142"/>
      <c r="G29" s="124">
        <f>IF($N$6="BOL",Parameters!C81,Parameters!B81)</f>
        <v>8.5</v>
      </c>
      <c r="H29" s="125">
        <f>E29*G29</f>
        <v>212.5</v>
      </c>
      <c r="I29" s="126"/>
      <c r="J29" s="126">
        <v>162</v>
      </c>
      <c r="K29" s="125">
        <f>J29+I29+H29</f>
        <v>374.5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650</v>
      </c>
      <c r="K30" s="131">
        <f>SUM(K26:K29)</f>
        <v>1337.5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>Leerjaar 2</v>
      </c>
      <c r="C32" s="113" t="s">
        <v>46</v>
      </c>
      <c r="D32" s="126">
        <v>30</v>
      </c>
      <c r="E32" s="141">
        <f>(D32*Parameters!$B$85)/60</f>
        <v>25</v>
      </c>
      <c r="F32" s="142"/>
      <c r="G32" s="124">
        <f>IF($N$11&gt;=2,IF($N$6="BOL",Parameters!C78,Parameters!B78),"-")</f>
        <v>9.5</v>
      </c>
      <c r="H32" s="125">
        <f>IF(G32&lt;&gt;"-",E32*G32,0)</f>
        <v>237.5</v>
      </c>
      <c r="I32" s="126">
        <v>0</v>
      </c>
      <c r="J32" s="126">
        <v>163</v>
      </c>
      <c r="K32" s="125">
        <f t="shared" ref="K32:K35" si="0">J32+I32+H32</f>
        <v>400.5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>
        <v>0</v>
      </c>
      <c r="E33" s="141">
        <f>(D33*Parameters!$B$85)/60</f>
        <v>0</v>
      </c>
      <c r="F33" s="142"/>
      <c r="G33" s="124">
        <f>IF($N$11&gt;=2,IF($N$6="BOL",Parameters!C79,Parameters!B79),"-")</f>
        <v>9.5</v>
      </c>
      <c r="H33" s="125">
        <f t="shared" ref="H33:H35" si="1">IF(G33&lt;&gt;"-",E33*G33,0)</f>
        <v>0</v>
      </c>
      <c r="I33" s="126">
        <v>0</v>
      </c>
      <c r="J33" s="126">
        <v>163</v>
      </c>
      <c r="K33" s="125">
        <f t="shared" si="0"/>
        <v>163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30</v>
      </c>
      <c r="E34" s="141">
        <f>(D34*Parameters!$B$85)/60</f>
        <v>25</v>
      </c>
      <c r="F34" s="142"/>
      <c r="G34" s="124">
        <f>IF($N$11&gt;=2,IF($N$6="BOL",Parameters!C80,Parameters!B80),"-")</f>
        <v>9.5</v>
      </c>
      <c r="H34" s="125">
        <f t="shared" si="1"/>
        <v>237.5</v>
      </c>
      <c r="I34" s="126">
        <v>0</v>
      </c>
      <c r="J34" s="126">
        <v>162</v>
      </c>
      <c r="K34" s="125">
        <f t="shared" si="0"/>
        <v>399.5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/>
      <c r="E35" s="141">
        <f>(D35*Parameters!$B$85)/60</f>
        <v>0</v>
      </c>
      <c r="F35" s="142"/>
      <c r="G35" s="124">
        <f>IF($N$11&gt;=2,IF($N$6="BOL",Parameters!C81,Parameters!B81),"-")</f>
        <v>8.5</v>
      </c>
      <c r="H35" s="125">
        <f t="shared" si="1"/>
        <v>0</v>
      </c>
      <c r="I35" s="126">
        <v>0</v>
      </c>
      <c r="J35" s="126">
        <v>162</v>
      </c>
      <c r="K35" s="125">
        <f t="shared" si="0"/>
        <v>162</v>
      </c>
      <c r="M35" s="101" t="s">
        <v>53</v>
      </c>
      <c r="N35" s="109">
        <f>IF($N$6="BOL",N32*1000/10,IF($N$6="BBL",N32*850/10,0))*(100%+Parameters!$B$84)</f>
        <v>1030</v>
      </c>
      <c r="O35" s="110">
        <f>N35/(100%+Parameters!$B$84)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475</v>
      </c>
      <c r="I36" s="130">
        <f>SUM(I32:I35)</f>
        <v>0</v>
      </c>
      <c r="J36" s="131">
        <f>SUM(J32:J35)</f>
        <v>650</v>
      </c>
      <c r="K36" s="131">
        <f>SUM(K32:K35)</f>
        <v>1125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/>
      </c>
      <c r="C38" s="113" t="s">
        <v>46</v>
      </c>
      <c r="D38" s="126">
        <v>0</v>
      </c>
      <c r="E38" s="141">
        <f>(D38*Parameters!$B$85)/60</f>
        <v>0</v>
      </c>
      <c r="F38" s="142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40"/>
      <c r="C39" s="113" t="s">
        <v>48</v>
      </c>
      <c r="D39" s="126"/>
      <c r="E39" s="141">
        <f>(D39*Parameters!$B$85)/60</f>
        <v>0</v>
      </c>
      <c r="F39" s="142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/>
      <c r="E40" s="141">
        <f>(D40*Parameters!$B$85)/60</f>
        <v>0</v>
      </c>
      <c r="F40" s="142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>
        <v>0</v>
      </c>
      <c r="E41" s="141">
        <f>(D41*Parameters!$B$85)/60</f>
        <v>0</v>
      </c>
      <c r="F41" s="142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1162.5</v>
      </c>
      <c r="J51" s="105">
        <f>J48+J42+J36+J30</f>
        <v>1300</v>
      </c>
      <c r="K51" s="134">
        <f>K48+K42+K36+K30</f>
        <v>2462.5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ColWidth="8.77734375" defaultRowHeight="16.95" customHeight="1" x14ac:dyDescent="0.3"/>
  <cols>
    <col min="1" max="1" width="3.4414062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Business Support (Allround Assistant Business Services)</v>
      </c>
      <c r="D2" s="171"/>
      <c r="E2" s="171"/>
      <c r="F2" s="172"/>
    </row>
    <row r="3" spans="2:6" ht="16.95" customHeight="1" x14ac:dyDescent="0.3">
      <c r="B3" s="47" t="s">
        <v>59</v>
      </c>
      <c r="C3" t="str">
        <f>LEFT(Programmering!$D$6,5)</f>
        <v>25723</v>
      </c>
      <c r="D3" s="2"/>
      <c r="E3" s="12" t="s">
        <v>60</v>
      </c>
      <c r="F3" s="31" t="str">
        <f>Programmering!$D$8</f>
        <v>2024/2025</v>
      </c>
    </row>
    <row r="4" spans="2:6" ht="16.95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BOL</v>
      </c>
    </row>
    <row r="5" spans="2:6" ht="16.95" customHeight="1" x14ac:dyDescent="0.3">
      <c r="B5" s="47" t="s">
        <v>61</v>
      </c>
      <c r="C5" s="37">
        <f>Programmering!$D$10</f>
        <v>45536</v>
      </c>
      <c r="E5" s="12" t="s">
        <v>62</v>
      </c>
      <c r="F5" s="46">
        <f>Programmering!$D$11</f>
        <v>46203</v>
      </c>
    </row>
    <row r="6" spans="2:6" ht="16.95" customHeight="1" x14ac:dyDescent="0.3">
      <c r="B6" s="35"/>
      <c r="C6" s="41"/>
      <c r="D6" s="41"/>
      <c r="E6" s="41"/>
      <c r="F6" s="30"/>
    </row>
    <row r="7" spans="2:6" ht="16.95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6.95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163</v>
      </c>
      <c r="F8" s="28">
        <f>Programmering!K26</f>
        <v>400.5</v>
      </c>
    </row>
    <row r="9" spans="2:6" ht="16.95" customHeight="1" x14ac:dyDescent="0.3">
      <c r="B9" s="169"/>
      <c r="C9" s="28">
        <v>2</v>
      </c>
      <c r="D9" s="29">
        <f>Programmering!H27+Programmering!I27</f>
        <v>237.5</v>
      </c>
      <c r="E9" s="28">
        <f>Programmering!J27</f>
        <v>163</v>
      </c>
      <c r="F9" s="28">
        <f>Programmering!K27</f>
        <v>400.5</v>
      </c>
    </row>
    <row r="10" spans="2:6" ht="16.95" customHeight="1" x14ac:dyDescent="0.3">
      <c r="B10" s="169"/>
      <c r="C10" s="28">
        <v>3</v>
      </c>
      <c r="D10" s="29">
        <f>Programmering!H28+Programmering!I28</f>
        <v>0</v>
      </c>
      <c r="E10" s="28">
        <f>Programmering!J28</f>
        <v>162</v>
      </c>
      <c r="F10" s="28">
        <f>Programmering!K28</f>
        <v>162</v>
      </c>
    </row>
    <row r="11" spans="2:6" ht="16.95" customHeight="1" x14ac:dyDescent="0.3">
      <c r="B11" s="170"/>
      <c r="C11" s="28">
        <v>4</v>
      </c>
      <c r="D11" s="29">
        <f>Programmering!H29+Programmering!I29</f>
        <v>212.5</v>
      </c>
      <c r="E11" s="28">
        <f>Programmering!J29</f>
        <v>162</v>
      </c>
      <c r="F11" s="28">
        <f>Programmering!K29</f>
        <v>374.5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687.5</v>
      </c>
      <c r="E12" s="33">
        <f>Programmering!J30</f>
        <v>650</v>
      </c>
      <c r="F12" s="33">
        <f>Programmering!K30</f>
        <v>1337.5</v>
      </c>
    </row>
    <row r="13" spans="2:6" ht="16.95" customHeight="1" x14ac:dyDescent="0.3">
      <c r="B13" s="38"/>
      <c r="D13" s="34"/>
      <c r="E13" s="34"/>
      <c r="F13" s="42"/>
    </row>
    <row r="14" spans="2:6" ht="16.95" customHeight="1" x14ac:dyDescent="0.3">
      <c r="B14" s="168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163</v>
      </c>
      <c r="F14" s="29">
        <f>Programmering!K32</f>
        <v>400.5</v>
      </c>
    </row>
    <row r="15" spans="2:6" ht="16.95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163</v>
      </c>
      <c r="F15" s="29">
        <f>Programmering!K33</f>
        <v>163</v>
      </c>
    </row>
    <row r="16" spans="2:6" ht="16.95" customHeight="1" x14ac:dyDescent="0.3">
      <c r="B16" s="169"/>
      <c r="C16" s="28">
        <v>3</v>
      </c>
      <c r="D16" s="29">
        <f>Programmering!H34+Programmering!I34</f>
        <v>237.5</v>
      </c>
      <c r="E16" s="29">
        <f>Programmering!J34</f>
        <v>162</v>
      </c>
      <c r="F16" s="29">
        <f>Programmering!K34</f>
        <v>399.5</v>
      </c>
    </row>
    <row r="17" spans="2:6" ht="16.95" customHeight="1" x14ac:dyDescent="0.3">
      <c r="B17" s="170"/>
      <c r="C17" s="28">
        <v>4</v>
      </c>
      <c r="D17" s="29">
        <f>Programmering!H35+Programmering!I35</f>
        <v>0</v>
      </c>
      <c r="E17" s="29">
        <f>Programmering!J35</f>
        <v>162</v>
      </c>
      <c r="F17" s="29">
        <f>Programmering!K35</f>
        <v>162</v>
      </c>
    </row>
    <row r="18" spans="2:6" ht="16.95" customHeight="1" x14ac:dyDescent="0.3">
      <c r="B18" s="164" t="str">
        <f>IF(Programmering!G36="","","Totaal ")</f>
        <v xml:space="preserve">Totaal </v>
      </c>
      <c r="C18" s="165"/>
      <c r="D18" s="32">
        <f>Programmering!H36+Programmering!I36</f>
        <v>475</v>
      </c>
      <c r="E18" s="32">
        <f>Programmering!J36</f>
        <v>650</v>
      </c>
      <c r="F18" s="32">
        <f>Programmering!K36</f>
        <v>1125</v>
      </c>
    </row>
    <row r="19" spans="2:6" ht="16.95" customHeight="1" x14ac:dyDescent="0.3">
      <c r="B19" s="39"/>
      <c r="C19" s="40"/>
      <c r="D19" s="43"/>
      <c r="E19" s="43"/>
      <c r="F19" s="29"/>
    </row>
    <row r="20" spans="2:6" ht="16.95" customHeight="1" x14ac:dyDescent="0.3">
      <c r="B20" s="169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6.95" customHeight="1" x14ac:dyDescent="0.3">
      <c r="B21" s="169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6.95" customHeight="1" x14ac:dyDescent="0.3">
      <c r="B22" s="169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6.95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6.95" customHeight="1" x14ac:dyDescent="0.3">
      <c r="B24" s="164" t="str">
        <f>IF(Programmering!G42="","","Totaal ")</f>
        <v/>
      </c>
      <c r="C24" s="165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6.95" customHeight="1" x14ac:dyDescent="0.3">
      <c r="B25" s="38"/>
      <c r="D25" s="43"/>
      <c r="E25" s="43"/>
      <c r="F25" s="29"/>
    </row>
    <row r="26" spans="2:6" ht="16.95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6.95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6.95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6.95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6.95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6.95" customHeight="1" x14ac:dyDescent="0.3">
      <c r="B31" s="38"/>
      <c r="D31" s="43"/>
      <c r="E31" s="43"/>
      <c r="F31" s="29"/>
    </row>
    <row r="32" spans="2:6" ht="16.95" customHeight="1" x14ac:dyDescent="0.3">
      <c r="B32" s="166" t="s">
        <v>66</v>
      </c>
      <c r="C32" s="167"/>
      <c r="D32" s="51">
        <f>Programmering!I51</f>
        <v>1162.5</v>
      </c>
      <c r="E32" s="52">
        <f>Programmering!J51</f>
        <v>1300</v>
      </c>
      <c r="F32" s="52">
        <f>Programmering!K51</f>
        <v>2462.5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21875" style="2" customWidth="1"/>
    <col min="3" max="3" width="9.6640625" customWidth="1"/>
    <col min="4" max="4" width="11.44140625" style="1" customWidth="1"/>
    <col min="5" max="5" width="10.33203125" style="1" customWidth="1"/>
    <col min="6" max="6" width="5.4414062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77734375" defaultRowHeight="16.95" customHeight="1" x14ac:dyDescent="0.3"/>
  <cols>
    <col min="1" max="1" width="3.777343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6.95" customHeight="1" x14ac:dyDescent="0.35">
      <c r="A2" s="64"/>
      <c r="B2" s="66"/>
    </row>
    <row r="3" spans="1:2" ht="16.95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6.95" customHeight="1" x14ac:dyDescent="0.3">
      <c r="B5" t="s">
        <v>78</v>
      </c>
    </row>
    <row r="6" spans="1:2" ht="16.95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6.95" customHeight="1" x14ac:dyDescent="0.3">
      <c r="A12" t="s">
        <v>87</v>
      </c>
      <c r="B12" t="s">
        <v>88</v>
      </c>
    </row>
    <row r="13" spans="1:2" s="67" customFormat="1" ht="16.95" customHeight="1" x14ac:dyDescent="0.35">
      <c r="A13"/>
      <c r="B13" t="s">
        <v>89</v>
      </c>
    </row>
    <row r="14" spans="1:2" s="67" customFormat="1" ht="16.95" customHeight="1" x14ac:dyDescent="0.35">
      <c r="A14"/>
      <c r="B14" t="s">
        <v>90</v>
      </c>
    </row>
    <row r="15" spans="1:2" ht="16.95" customHeight="1" x14ac:dyDescent="0.3">
      <c r="B15" t="s">
        <v>91</v>
      </c>
    </row>
    <row r="16" spans="1:2" ht="16.95" customHeight="1" x14ac:dyDescent="0.3">
      <c r="B16" t="s">
        <v>92</v>
      </c>
    </row>
    <row r="17" spans="1:2" ht="16.95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ColWidth="8.77734375" defaultRowHeight="14.4" x14ac:dyDescent="0.3"/>
  <cols>
    <col min="1" max="1" width="20.33203125" customWidth="1"/>
    <col min="2" max="2" width="9" customWidth="1"/>
    <col min="3" max="3" width="49.77734375" customWidth="1"/>
    <col min="4" max="4" width="7.33203125" bestFit="1" customWidth="1"/>
    <col min="5" max="5" width="10.77734375" bestFit="1" customWidth="1"/>
    <col min="6" max="6" width="8.21875" bestFit="1" customWidth="1"/>
    <col min="7" max="7" width="9.77734375" bestFit="1" customWidth="1"/>
    <col min="8" max="8" width="11.6640625" bestFit="1" customWidth="1"/>
    <col min="9" max="9" width="10.44140625" bestFit="1" customWidth="1"/>
    <col min="10" max="10" width="10" bestFit="1" customWidth="1"/>
    <col min="11" max="12" width="10.218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25723</v>
      </c>
      <c r="C3" t="str">
        <f>RIGHT(Programmering!D6,LEN(Programmering!D6)-8)</f>
        <v>Business Support (Allround Assistant Business Services)</v>
      </c>
      <c r="D3">
        <f>Programmering!N9</f>
        <v>3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45536</v>
      </c>
      <c r="I3" s="18">
        <f>Programmering!D11</f>
        <v>46203</v>
      </c>
      <c r="J3" s="22">
        <f>Programmering!G18</f>
        <v>2000</v>
      </c>
      <c r="K3" s="22">
        <f>Programmering!G19</f>
        <v>1150</v>
      </c>
      <c r="L3" s="22">
        <f>Programmering!G20</f>
        <v>450</v>
      </c>
      <c r="M3">
        <f>Programmering!N10</f>
        <v>20</v>
      </c>
      <c r="N3" s="22">
        <f>Programmering!H26+Programmering!I26</f>
        <v>237.5</v>
      </c>
      <c r="O3" s="22">
        <f>Programmering!J26</f>
        <v>163</v>
      </c>
      <c r="P3" s="22">
        <f>Programmering!H27+Programmering!I27</f>
        <v>237.5</v>
      </c>
      <c r="Q3" s="22">
        <f>Programmering!J27</f>
        <v>163</v>
      </c>
      <c r="R3" s="22">
        <f>Programmering!H28+Programmering!I28</f>
        <v>0</v>
      </c>
      <c r="S3" s="22">
        <f>Programmering!J28</f>
        <v>162</v>
      </c>
      <c r="T3" s="22">
        <f>Programmering!H29+Programmering!I29</f>
        <v>212.5</v>
      </c>
      <c r="U3" s="22">
        <f>Programmering!J29</f>
        <v>162</v>
      </c>
      <c r="V3" s="22">
        <f>Programmering!H30+Programmering!I30</f>
        <v>687.5</v>
      </c>
      <c r="W3" s="22">
        <f>Programmering!J30</f>
        <v>650</v>
      </c>
      <c r="X3" s="22">
        <f>Programmering!K30</f>
        <v>1337.5</v>
      </c>
      <c r="Y3" s="22">
        <f>Programmering!H32+Programmering!I32</f>
        <v>237.5</v>
      </c>
      <c r="Z3" s="22">
        <f>Programmering!J32</f>
        <v>163</v>
      </c>
      <c r="AA3" s="22">
        <f>Programmering!H33+Programmering!I33</f>
        <v>0</v>
      </c>
      <c r="AB3" s="22">
        <f>Programmering!J33</f>
        <v>163</v>
      </c>
      <c r="AC3" s="22">
        <f>Programmering!H34+Programmering!I34</f>
        <v>237.5</v>
      </c>
      <c r="AD3" s="22">
        <f>Programmering!J34</f>
        <v>162</v>
      </c>
      <c r="AE3" s="22">
        <f>Programmering!H35+Programmering!I35</f>
        <v>0</v>
      </c>
      <c r="AF3" s="22">
        <f>Programmering!J35</f>
        <v>162</v>
      </c>
      <c r="AG3" s="22">
        <f>Programmering!H36+Programmering!I36</f>
        <v>475</v>
      </c>
      <c r="AH3" s="22">
        <f>Programmering!J36</f>
        <v>650</v>
      </c>
      <c r="AI3" s="22">
        <f>Programmering!K36</f>
        <v>1125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777343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218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21875" defaultRowHeight="16.95" customHeight="1" x14ac:dyDescent="0.3"/>
  <cols>
    <col min="1" max="1" width="99" bestFit="1" customWidth="1"/>
    <col min="2" max="2" width="7.33203125" style="1" customWidth="1"/>
    <col min="3" max="3" width="18.77734375" customWidth="1"/>
    <col min="4" max="4" width="9" style="1" customWidth="1"/>
    <col min="5" max="6" width="9" customWidth="1"/>
  </cols>
  <sheetData>
    <row r="1" spans="1:3" ht="16.95" customHeight="1" x14ac:dyDescent="0.3">
      <c r="A1" s="12" t="s">
        <v>178</v>
      </c>
      <c r="B1" s="69" t="s">
        <v>101</v>
      </c>
      <c r="C1" s="12" t="s">
        <v>2</v>
      </c>
    </row>
    <row r="2" spans="1:3" ht="16.95" customHeight="1" x14ac:dyDescent="0.3">
      <c r="A2" t="s">
        <v>181</v>
      </c>
      <c r="B2" s="99">
        <v>2</v>
      </c>
      <c r="C2" t="s">
        <v>165</v>
      </c>
    </row>
    <row r="3" spans="1:3" ht="16.95" customHeight="1" x14ac:dyDescent="0.3">
      <c r="A3" t="s">
        <v>182</v>
      </c>
      <c r="B3" s="99">
        <v>2</v>
      </c>
      <c r="C3" t="s">
        <v>165</v>
      </c>
    </row>
    <row r="4" spans="1:3" ht="16.95" customHeight="1" x14ac:dyDescent="0.3">
      <c r="A4" t="s">
        <v>183</v>
      </c>
      <c r="B4" s="1">
        <v>4</v>
      </c>
      <c r="C4" t="s">
        <v>165</v>
      </c>
    </row>
    <row r="5" spans="1:3" ht="16.95" customHeight="1" x14ac:dyDescent="0.3">
      <c r="A5" t="s">
        <v>184</v>
      </c>
      <c r="B5" s="1">
        <v>2</v>
      </c>
      <c r="C5" t="s">
        <v>165</v>
      </c>
    </row>
    <row r="6" spans="1:3" ht="16.95" customHeight="1" x14ac:dyDescent="0.3">
      <c r="A6" t="s">
        <v>185</v>
      </c>
      <c r="B6" s="1">
        <v>3</v>
      </c>
      <c r="C6" t="s">
        <v>165</v>
      </c>
    </row>
    <row r="7" spans="1:3" ht="16.95" customHeight="1" x14ac:dyDescent="0.3">
      <c r="A7" t="s">
        <v>186</v>
      </c>
      <c r="B7" s="99">
        <v>3</v>
      </c>
      <c r="C7" t="s">
        <v>165</v>
      </c>
    </row>
    <row r="8" spans="1:3" ht="16.95" customHeight="1" x14ac:dyDescent="0.3">
      <c r="A8" t="s">
        <v>277</v>
      </c>
      <c r="B8" s="1">
        <v>1</v>
      </c>
      <c r="C8" t="s">
        <v>165</v>
      </c>
    </row>
    <row r="9" spans="1:3" ht="16.95" customHeight="1" x14ac:dyDescent="0.3">
      <c r="A9" t="s">
        <v>278</v>
      </c>
      <c r="B9" s="1">
        <v>1</v>
      </c>
      <c r="C9" t="s">
        <v>165</v>
      </c>
    </row>
    <row r="10" spans="1:3" ht="16.95" customHeight="1" x14ac:dyDescent="0.3">
      <c r="A10" t="s">
        <v>279</v>
      </c>
      <c r="B10" s="1">
        <v>1</v>
      </c>
      <c r="C10" t="s">
        <v>165</v>
      </c>
    </row>
    <row r="11" spans="1:3" ht="16.95" customHeight="1" x14ac:dyDescent="0.3">
      <c r="A11" t="s">
        <v>280</v>
      </c>
      <c r="B11" s="1">
        <v>1</v>
      </c>
      <c r="C11" t="s">
        <v>165</v>
      </c>
    </row>
    <row r="12" spans="1:3" ht="16.95" customHeight="1" x14ac:dyDescent="0.3">
      <c r="A12" t="s">
        <v>281</v>
      </c>
      <c r="B12" s="1">
        <v>1</v>
      </c>
      <c r="C12" t="s">
        <v>165</v>
      </c>
    </row>
    <row r="13" spans="1:3" ht="16.95" customHeight="1" x14ac:dyDescent="0.3">
      <c r="A13" t="s">
        <v>282</v>
      </c>
      <c r="B13" s="1">
        <v>1</v>
      </c>
      <c r="C13" t="s">
        <v>165</v>
      </c>
    </row>
    <row r="14" spans="1:3" ht="16.95" customHeight="1" x14ac:dyDescent="0.3">
      <c r="A14" t="s">
        <v>283</v>
      </c>
      <c r="B14" s="1">
        <v>1</v>
      </c>
      <c r="C14" t="s">
        <v>165</v>
      </c>
    </row>
    <row r="15" spans="1:3" ht="16.95" customHeight="1" x14ac:dyDescent="0.3">
      <c r="A15" t="s">
        <v>284</v>
      </c>
      <c r="B15" s="1">
        <v>1</v>
      </c>
      <c r="C15" t="s">
        <v>165</v>
      </c>
    </row>
    <row r="16" spans="1:3" ht="16.95" customHeight="1" x14ac:dyDescent="0.3">
      <c r="A16" t="s">
        <v>285</v>
      </c>
      <c r="B16" s="1">
        <v>1</v>
      </c>
      <c r="C16" t="s">
        <v>165</v>
      </c>
    </row>
    <row r="17" spans="1:4" ht="16.95" customHeight="1" x14ac:dyDescent="0.3">
      <c r="A17" t="s">
        <v>287</v>
      </c>
      <c r="B17" s="1">
        <v>2</v>
      </c>
      <c r="C17" t="s">
        <v>165</v>
      </c>
    </row>
    <row r="18" spans="1:4" ht="16.95" customHeight="1" x14ac:dyDescent="0.3">
      <c r="A18" t="s">
        <v>286</v>
      </c>
      <c r="B18" s="1">
        <v>2</v>
      </c>
      <c r="C18" t="s">
        <v>165</v>
      </c>
    </row>
    <row r="20" spans="1:4" ht="16.95" customHeight="1" x14ac:dyDescent="0.3">
      <c r="A20" s="12" t="s">
        <v>187</v>
      </c>
      <c r="B20"/>
      <c r="D20"/>
    </row>
    <row r="21" spans="1:4" ht="16.95" customHeight="1" x14ac:dyDescent="0.3">
      <c r="A21" t="s">
        <v>188</v>
      </c>
      <c r="B21" s="1">
        <v>3.4</v>
      </c>
      <c r="C21" t="s">
        <v>166</v>
      </c>
      <c r="D21"/>
    </row>
    <row r="22" spans="1:4" ht="16.95" customHeight="1" x14ac:dyDescent="0.3">
      <c r="A22" t="s">
        <v>189</v>
      </c>
      <c r="B22" s="1">
        <v>3.4</v>
      </c>
      <c r="C22" t="s">
        <v>166</v>
      </c>
      <c r="D22"/>
    </row>
    <row r="23" spans="1:4" ht="16.95" customHeight="1" x14ac:dyDescent="0.3">
      <c r="A23" t="s">
        <v>190</v>
      </c>
      <c r="B23" s="1">
        <v>4</v>
      </c>
      <c r="C23" t="s">
        <v>166</v>
      </c>
      <c r="D23"/>
    </row>
    <row r="24" spans="1:4" ht="16.95" customHeight="1" x14ac:dyDescent="0.3">
      <c r="A24" t="s">
        <v>191</v>
      </c>
      <c r="B24" s="1">
        <v>3</v>
      </c>
      <c r="C24" t="s">
        <v>166</v>
      </c>
      <c r="D24"/>
    </row>
    <row r="25" spans="1:4" ht="16.95" customHeight="1" x14ac:dyDescent="0.3">
      <c r="A25" t="s">
        <v>192</v>
      </c>
      <c r="B25" s="1">
        <v>4</v>
      </c>
      <c r="C25" t="s">
        <v>166</v>
      </c>
      <c r="D25"/>
    </row>
    <row r="26" spans="1:4" ht="16.95" customHeight="1" x14ac:dyDescent="0.3">
      <c r="A26" t="s">
        <v>193</v>
      </c>
      <c r="B26" s="1">
        <v>3</v>
      </c>
      <c r="C26" t="s">
        <v>166</v>
      </c>
      <c r="D26"/>
    </row>
    <row r="27" spans="1:4" ht="16.95" customHeight="1" x14ac:dyDescent="0.3">
      <c r="A27" t="s">
        <v>194</v>
      </c>
      <c r="B27" s="1">
        <v>4</v>
      </c>
      <c r="C27" t="s">
        <v>166</v>
      </c>
      <c r="D27"/>
    </row>
    <row r="28" spans="1:4" ht="16.95" customHeight="1" x14ac:dyDescent="0.3">
      <c r="A28" t="s">
        <v>195</v>
      </c>
      <c r="B28" s="1">
        <v>2</v>
      </c>
      <c r="C28" t="s">
        <v>166</v>
      </c>
      <c r="D28"/>
    </row>
    <row r="29" spans="1:4" ht="16.95" customHeight="1" x14ac:dyDescent="0.3">
      <c r="A29" t="s">
        <v>196</v>
      </c>
      <c r="B29" s="1">
        <v>2</v>
      </c>
      <c r="C29" t="s">
        <v>166</v>
      </c>
      <c r="D29"/>
    </row>
    <row r="30" spans="1:4" ht="16.95" customHeight="1" x14ac:dyDescent="0.3">
      <c r="A30" t="s">
        <v>340</v>
      </c>
      <c r="B30" s="1">
        <v>4</v>
      </c>
      <c r="C30" t="s">
        <v>166</v>
      </c>
      <c r="D30"/>
    </row>
    <row r="31" spans="1:4" ht="16.95" customHeight="1" x14ac:dyDescent="0.3">
      <c r="A31" t="s">
        <v>197</v>
      </c>
      <c r="B31" s="1">
        <v>3</v>
      </c>
      <c r="C31" t="s">
        <v>166</v>
      </c>
      <c r="D31"/>
    </row>
    <row r="32" spans="1:4" ht="16.95" customHeight="1" x14ac:dyDescent="0.3">
      <c r="A32" t="s">
        <v>198</v>
      </c>
      <c r="B32" s="1">
        <v>3</v>
      </c>
      <c r="C32" t="s">
        <v>166</v>
      </c>
      <c r="D32"/>
    </row>
    <row r="33" spans="1:4" ht="16.95" customHeight="1" x14ac:dyDescent="0.3">
      <c r="A33" t="s">
        <v>199</v>
      </c>
      <c r="B33" s="1">
        <v>4</v>
      </c>
      <c r="C33" t="s">
        <v>166</v>
      </c>
      <c r="D33"/>
    </row>
    <row r="34" spans="1:4" ht="16.95" customHeight="1" x14ac:dyDescent="0.3">
      <c r="A34" t="s">
        <v>200</v>
      </c>
      <c r="B34" s="1">
        <v>4</v>
      </c>
      <c r="C34" t="s">
        <v>166</v>
      </c>
      <c r="D34"/>
    </row>
    <row r="35" spans="1:4" ht="16.95" customHeight="1" x14ac:dyDescent="0.3">
      <c r="A35" t="s">
        <v>179</v>
      </c>
      <c r="B35" s="1">
        <v>2</v>
      </c>
      <c r="C35" t="s">
        <v>166</v>
      </c>
      <c r="D35"/>
    </row>
    <row r="36" spans="1:4" ht="16.95" customHeight="1" x14ac:dyDescent="0.3">
      <c r="A36" t="s">
        <v>180</v>
      </c>
      <c r="B36" s="1">
        <v>2</v>
      </c>
      <c r="C36" t="s">
        <v>166</v>
      </c>
      <c r="D36"/>
    </row>
    <row r="37" spans="1:4" ht="16.95" customHeight="1" x14ac:dyDescent="0.3">
      <c r="A37" t="s">
        <v>201</v>
      </c>
      <c r="B37" s="1">
        <v>3</v>
      </c>
      <c r="C37" t="s">
        <v>166</v>
      </c>
      <c r="D37"/>
    </row>
    <row r="38" spans="1:4" ht="16.95" customHeight="1" x14ac:dyDescent="0.3">
      <c r="A38" t="s">
        <v>202</v>
      </c>
      <c r="B38" s="1">
        <v>4</v>
      </c>
      <c r="C38" t="s">
        <v>166</v>
      </c>
      <c r="D38"/>
    </row>
    <row r="39" spans="1:4" ht="16.95" customHeight="1" x14ac:dyDescent="0.3">
      <c r="A39" t="s">
        <v>203</v>
      </c>
      <c r="B39" s="1">
        <v>3</v>
      </c>
      <c r="C39" t="s">
        <v>166</v>
      </c>
      <c r="D39"/>
    </row>
    <row r="40" spans="1:4" ht="16.95" customHeight="1" x14ac:dyDescent="0.3">
      <c r="A40" t="s">
        <v>204</v>
      </c>
      <c r="B40" s="1">
        <v>4</v>
      </c>
      <c r="C40" t="s">
        <v>166</v>
      </c>
      <c r="D40"/>
    </row>
    <row r="41" spans="1:4" ht="16.95" customHeight="1" x14ac:dyDescent="0.3">
      <c r="A41" t="s">
        <v>205</v>
      </c>
      <c r="B41" s="1">
        <v>3</v>
      </c>
      <c r="C41" t="s">
        <v>166</v>
      </c>
      <c r="D41"/>
    </row>
    <row r="42" spans="1:4" ht="16.95" customHeight="1" x14ac:dyDescent="0.3">
      <c r="A42" t="s">
        <v>206</v>
      </c>
      <c r="B42" s="1">
        <v>4</v>
      </c>
      <c r="C42" t="s">
        <v>166</v>
      </c>
      <c r="D42"/>
    </row>
    <row r="43" spans="1:4" ht="16.95" customHeight="1" x14ac:dyDescent="0.3">
      <c r="A43" t="s">
        <v>207</v>
      </c>
      <c r="B43" s="1">
        <v>4</v>
      </c>
      <c r="C43" t="s">
        <v>166</v>
      </c>
      <c r="D43"/>
    </row>
    <row r="44" spans="1:4" ht="16.95" customHeight="1" x14ac:dyDescent="0.3">
      <c r="A44" t="s">
        <v>208</v>
      </c>
      <c r="B44" s="1">
        <v>4</v>
      </c>
      <c r="C44" t="s">
        <v>166</v>
      </c>
      <c r="D44"/>
    </row>
    <row r="45" spans="1:4" ht="16.95" customHeight="1" x14ac:dyDescent="0.3">
      <c r="A45" t="s">
        <v>209</v>
      </c>
      <c r="B45" s="1">
        <v>4</v>
      </c>
      <c r="C45" t="s">
        <v>166</v>
      </c>
      <c r="D45"/>
    </row>
    <row r="46" spans="1:4" ht="16.95" customHeight="1" x14ac:dyDescent="0.3">
      <c r="A46" t="s">
        <v>210</v>
      </c>
      <c r="B46" s="1">
        <v>2</v>
      </c>
      <c r="C46" t="s">
        <v>166</v>
      </c>
      <c r="D46"/>
    </row>
    <row r="47" spans="1:4" ht="16.95" customHeight="1" x14ac:dyDescent="0.3">
      <c r="A47" t="s">
        <v>211</v>
      </c>
      <c r="B47" s="1">
        <v>2</v>
      </c>
      <c r="C47" t="s">
        <v>166</v>
      </c>
      <c r="D47"/>
    </row>
    <row r="48" spans="1:4" ht="16.95" customHeight="1" x14ac:dyDescent="0.3">
      <c r="A48" t="s">
        <v>212</v>
      </c>
      <c r="B48" s="1">
        <v>3</v>
      </c>
      <c r="C48" t="s">
        <v>166</v>
      </c>
      <c r="D48"/>
    </row>
    <row r="49" spans="1:4" ht="16.95" customHeight="1" x14ac:dyDescent="0.3">
      <c r="A49" t="s">
        <v>213</v>
      </c>
      <c r="B49" s="1">
        <v>4</v>
      </c>
      <c r="C49" t="s">
        <v>166</v>
      </c>
      <c r="D49"/>
    </row>
    <row r="50" spans="1:4" ht="16.95" customHeight="1" x14ac:dyDescent="0.3">
      <c r="A50" t="s">
        <v>214</v>
      </c>
      <c r="B50" s="1">
        <v>4</v>
      </c>
      <c r="C50" t="s">
        <v>166</v>
      </c>
      <c r="D50"/>
    </row>
    <row r="51" spans="1:4" ht="16.95" customHeight="1" x14ac:dyDescent="0.3">
      <c r="A51" t="s">
        <v>215</v>
      </c>
      <c r="B51" s="1">
        <v>2</v>
      </c>
      <c r="C51" t="s">
        <v>166</v>
      </c>
      <c r="D51"/>
    </row>
    <row r="52" spans="1:4" ht="16.95" customHeight="1" x14ac:dyDescent="0.3">
      <c r="A52" t="s">
        <v>216</v>
      </c>
      <c r="B52" s="1">
        <v>3</v>
      </c>
      <c r="C52" t="s">
        <v>166</v>
      </c>
      <c r="D52"/>
    </row>
    <row r="53" spans="1:4" ht="16.95" customHeight="1" x14ac:dyDescent="0.3">
      <c r="A53" t="s">
        <v>342</v>
      </c>
      <c r="B53" s="1">
        <v>3</v>
      </c>
      <c r="C53" t="s">
        <v>166</v>
      </c>
      <c r="D53"/>
    </row>
    <row r="54" spans="1:4" ht="16.95" customHeight="1" x14ac:dyDescent="0.3">
      <c r="A54" t="s">
        <v>343</v>
      </c>
      <c r="B54" s="1">
        <v>4</v>
      </c>
      <c r="C54" t="s">
        <v>166</v>
      </c>
      <c r="D54"/>
    </row>
    <row r="55" spans="1:4" ht="16.95" customHeight="1" x14ac:dyDescent="0.3">
      <c r="A55" t="s">
        <v>344</v>
      </c>
      <c r="B55" s="1">
        <v>4</v>
      </c>
      <c r="C55" t="s">
        <v>166</v>
      </c>
      <c r="D55"/>
    </row>
    <row r="56" spans="1:4" ht="16.95" customHeight="1" x14ac:dyDescent="0.3">
      <c r="A56" t="s">
        <v>288</v>
      </c>
      <c r="B56" s="1">
        <v>2</v>
      </c>
      <c r="C56" t="s">
        <v>166</v>
      </c>
      <c r="D56"/>
    </row>
    <row r="57" spans="1:4" ht="16.95" customHeight="1" x14ac:dyDescent="0.3">
      <c r="A57" t="s">
        <v>289</v>
      </c>
      <c r="B57" s="1">
        <v>3</v>
      </c>
      <c r="C57" t="s">
        <v>166</v>
      </c>
      <c r="D57"/>
    </row>
    <row r="58" spans="1:4" ht="16.95" customHeight="1" x14ac:dyDescent="0.3">
      <c r="D58"/>
    </row>
    <row r="59" spans="1:4" ht="16.95" customHeight="1" x14ac:dyDescent="0.3">
      <c r="A59" s="12" t="s">
        <v>217</v>
      </c>
      <c r="B59" s="69"/>
      <c r="D59"/>
    </row>
    <row r="60" spans="1:4" ht="16.95" customHeight="1" x14ac:dyDescent="0.3">
      <c r="A60" t="s">
        <v>218</v>
      </c>
      <c r="B60" s="1">
        <v>4</v>
      </c>
      <c r="C60" t="s">
        <v>341</v>
      </c>
      <c r="D60"/>
    </row>
    <row r="61" spans="1:4" ht="16.95" customHeight="1" x14ac:dyDescent="0.3">
      <c r="A61" t="s">
        <v>219</v>
      </c>
      <c r="B61" s="1">
        <v>4</v>
      </c>
      <c r="C61" t="s">
        <v>341</v>
      </c>
      <c r="D61"/>
    </row>
    <row r="62" spans="1:4" ht="16.95" customHeight="1" x14ac:dyDescent="0.3">
      <c r="A62" t="s">
        <v>220</v>
      </c>
      <c r="B62" s="1">
        <v>3</v>
      </c>
      <c r="C62" t="s">
        <v>341</v>
      </c>
      <c r="D62"/>
    </row>
    <row r="63" spans="1:4" ht="16.95" customHeight="1" x14ac:dyDescent="0.3">
      <c r="A63" t="s">
        <v>6</v>
      </c>
      <c r="B63" s="1">
        <v>3</v>
      </c>
      <c r="C63" t="s">
        <v>341</v>
      </c>
      <c r="D63"/>
    </row>
    <row r="64" spans="1:4" ht="16.95" customHeight="1" x14ac:dyDescent="0.3">
      <c r="A64" t="s">
        <v>346</v>
      </c>
      <c r="B64" s="1">
        <v>3</v>
      </c>
      <c r="C64" t="s">
        <v>341</v>
      </c>
      <c r="D64"/>
    </row>
    <row r="65" spans="1:4" ht="16.95" customHeight="1" x14ac:dyDescent="0.3">
      <c r="D65"/>
    </row>
    <row r="66" spans="1:4" ht="16.95" customHeight="1" x14ac:dyDescent="0.3">
      <c r="A66" s="12" t="s">
        <v>221</v>
      </c>
      <c r="D66"/>
    </row>
    <row r="67" spans="1:4" ht="16.95" customHeight="1" x14ac:dyDescent="0.3">
      <c r="A67" s="12" t="s">
        <v>174</v>
      </c>
      <c r="D67"/>
    </row>
    <row r="68" spans="1:4" ht="16.95" customHeight="1" x14ac:dyDescent="0.3">
      <c r="A68" t="s">
        <v>330</v>
      </c>
      <c r="B68" s="1">
        <v>2</v>
      </c>
      <c r="C68" t="s">
        <v>167</v>
      </c>
      <c r="D68"/>
    </row>
    <row r="69" spans="1:4" ht="16.95" customHeight="1" x14ac:dyDescent="0.3">
      <c r="A69" t="s">
        <v>328</v>
      </c>
      <c r="B69" s="1">
        <v>2</v>
      </c>
      <c r="C69" t="s">
        <v>167</v>
      </c>
      <c r="D69"/>
    </row>
    <row r="70" spans="1:4" ht="16.95" customHeight="1" x14ac:dyDescent="0.3">
      <c r="A70" t="s">
        <v>222</v>
      </c>
      <c r="B70" s="1">
        <v>3</v>
      </c>
      <c r="C70" t="s">
        <v>167</v>
      </c>
      <c r="D70"/>
    </row>
    <row r="71" spans="1:4" ht="16.95" customHeight="1" x14ac:dyDescent="0.3">
      <c r="A71" t="s">
        <v>329</v>
      </c>
      <c r="B71" s="1">
        <v>4</v>
      </c>
      <c r="C71" t="s">
        <v>167</v>
      </c>
      <c r="D71"/>
    </row>
    <row r="72" spans="1:4" ht="16.95" customHeight="1" x14ac:dyDescent="0.3">
      <c r="A72" t="s">
        <v>223</v>
      </c>
      <c r="B72" s="1">
        <v>2</v>
      </c>
      <c r="C72" t="s">
        <v>167</v>
      </c>
      <c r="D72"/>
    </row>
    <row r="73" spans="1:4" ht="16.95" customHeight="1" x14ac:dyDescent="0.3">
      <c r="D73"/>
    </row>
    <row r="74" spans="1:4" ht="16.95" customHeight="1" x14ac:dyDescent="0.3">
      <c r="A74" s="12" t="s">
        <v>4</v>
      </c>
    </row>
    <row r="75" spans="1:4" ht="16.95" customHeight="1" x14ac:dyDescent="0.3">
      <c r="A75" t="s">
        <v>224</v>
      </c>
      <c r="B75" s="1">
        <v>3</v>
      </c>
      <c r="C75" t="s">
        <v>167</v>
      </c>
    </row>
    <row r="76" spans="1:4" ht="16.95" customHeight="1" x14ac:dyDescent="0.3">
      <c r="A76" t="s">
        <v>225</v>
      </c>
      <c r="B76" s="1">
        <v>2</v>
      </c>
      <c r="C76" t="s">
        <v>167</v>
      </c>
      <c r="D76"/>
    </row>
    <row r="77" spans="1:4" ht="16.95" customHeight="1" x14ac:dyDescent="0.3">
      <c r="A77" t="s">
        <v>226</v>
      </c>
      <c r="B77" s="1">
        <v>4</v>
      </c>
      <c r="C77" t="s">
        <v>167</v>
      </c>
      <c r="D77"/>
    </row>
    <row r="78" spans="1:4" ht="16.95" customHeight="1" x14ac:dyDescent="0.3">
      <c r="A78" t="s">
        <v>227</v>
      </c>
      <c r="B78" s="1">
        <v>4</v>
      </c>
      <c r="C78" t="s">
        <v>167</v>
      </c>
      <c r="D78"/>
    </row>
    <row r="79" spans="1:4" ht="16.95" customHeight="1" x14ac:dyDescent="0.3">
      <c r="A79" t="s">
        <v>300</v>
      </c>
      <c r="B79" s="1">
        <v>3</v>
      </c>
      <c r="C79" t="s">
        <v>167</v>
      </c>
      <c r="D79"/>
    </row>
    <row r="80" spans="1:4" ht="16.95" customHeight="1" x14ac:dyDescent="0.3">
      <c r="A80" t="s">
        <v>228</v>
      </c>
      <c r="B80" s="1">
        <v>2</v>
      </c>
      <c r="C80" t="s">
        <v>167</v>
      </c>
      <c r="D80"/>
    </row>
    <row r="81" spans="1:4" ht="16.95" customHeight="1" x14ac:dyDescent="0.3">
      <c r="A81" t="s">
        <v>229</v>
      </c>
      <c r="B81" s="1">
        <v>3</v>
      </c>
      <c r="C81" t="s">
        <v>167</v>
      </c>
      <c r="D81"/>
    </row>
    <row r="82" spans="1:4" ht="16.95" customHeight="1" x14ac:dyDescent="0.3">
      <c r="A82" t="s">
        <v>230</v>
      </c>
      <c r="B82" s="1">
        <v>3</v>
      </c>
      <c r="C82" t="s">
        <v>167</v>
      </c>
      <c r="D82"/>
    </row>
    <row r="83" spans="1:4" ht="16.95" customHeight="1" x14ac:dyDescent="0.3">
      <c r="A83" t="s">
        <v>231</v>
      </c>
      <c r="B83" s="1">
        <v>2</v>
      </c>
      <c r="C83" t="s">
        <v>167</v>
      </c>
      <c r="D83"/>
    </row>
    <row r="84" spans="1:4" ht="16.95" customHeight="1" x14ac:dyDescent="0.3">
      <c r="A84" t="s">
        <v>232</v>
      </c>
      <c r="B84" s="1">
        <v>3</v>
      </c>
      <c r="C84" t="s">
        <v>167</v>
      </c>
      <c r="D84"/>
    </row>
    <row r="85" spans="1:4" ht="16.95" customHeight="1" x14ac:dyDescent="0.3">
      <c r="A85" t="s">
        <v>290</v>
      </c>
      <c r="B85" s="1">
        <v>3</v>
      </c>
      <c r="C85" t="s">
        <v>167</v>
      </c>
      <c r="D85"/>
    </row>
    <row r="86" spans="1:4" ht="16.95" customHeight="1" x14ac:dyDescent="0.3">
      <c r="A86" t="s">
        <v>293</v>
      </c>
      <c r="B86" s="1">
        <v>2</v>
      </c>
      <c r="C86" t="s">
        <v>167</v>
      </c>
      <c r="D86"/>
    </row>
    <row r="87" spans="1:4" ht="16.95" customHeight="1" x14ac:dyDescent="0.3">
      <c r="A87" t="s">
        <v>292</v>
      </c>
      <c r="B87" s="1">
        <v>3</v>
      </c>
      <c r="C87" t="s">
        <v>167</v>
      </c>
      <c r="D87"/>
    </row>
    <row r="88" spans="1:4" ht="16.95" customHeight="1" x14ac:dyDescent="0.3">
      <c r="A88" t="s">
        <v>233</v>
      </c>
      <c r="B88" s="1">
        <v>2</v>
      </c>
      <c r="C88" t="s">
        <v>167</v>
      </c>
      <c r="D88"/>
    </row>
    <row r="89" spans="1:4" ht="16.95" customHeight="1" x14ac:dyDescent="0.3">
      <c r="A89" t="s">
        <v>296</v>
      </c>
      <c r="B89" s="1">
        <v>2</v>
      </c>
      <c r="C89" t="s">
        <v>167</v>
      </c>
      <c r="D89"/>
    </row>
    <row r="90" spans="1:4" ht="16.95" customHeight="1" x14ac:dyDescent="0.3">
      <c r="A90" t="s">
        <v>291</v>
      </c>
      <c r="B90" s="1">
        <v>2</v>
      </c>
      <c r="C90" t="s">
        <v>167</v>
      </c>
      <c r="D90"/>
    </row>
    <row r="91" spans="1:4" ht="16.95" customHeight="1" x14ac:dyDescent="0.3">
      <c r="A91" s="138" t="s">
        <v>345</v>
      </c>
      <c r="B91" s="1">
        <v>3</v>
      </c>
      <c r="C91" t="s">
        <v>167</v>
      </c>
      <c r="D91"/>
    </row>
    <row r="92" spans="1:4" ht="16.95" customHeight="1" x14ac:dyDescent="0.3">
      <c r="A92" t="s">
        <v>234</v>
      </c>
      <c r="B92" s="1">
        <v>2</v>
      </c>
      <c r="C92" t="s">
        <v>167</v>
      </c>
      <c r="D92"/>
    </row>
    <row r="93" spans="1:4" ht="16.95" customHeight="1" x14ac:dyDescent="0.3">
      <c r="A93" t="s">
        <v>235</v>
      </c>
      <c r="B93" s="1">
        <v>2</v>
      </c>
      <c r="C93" t="s">
        <v>167</v>
      </c>
      <c r="D93"/>
    </row>
    <row r="94" spans="1:4" ht="16.95" customHeight="1" x14ac:dyDescent="0.3">
      <c r="A94" t="s">
        <v>236</v>
      </c>
      <c r="B94" s="1">
        <v>3</v>
      </c>
      <c r="C94" t="s">
        <v>167</v>
      </c>
      <c r="D94"/>
    </row>
    <row r="95" spans="1:4" ht="16.95" customHeight="1" x14ac:dyDescent="0.3">
      <c r="A95" t="s">
        <v>237</v>
      </c>
      <c r="B95" s="1">
        <v>2</v>
      </c>
      <c r="C95" t="s">
        <v>167</v>
      </c>
      <c r="D95"/>
    </row>
    <row r="96" spans="1:4" ht="16.95" customHeight="1" x14ac:dyDescent="0.3">
      <c r="A96" t="s">
        <v>238</v>
      </c>
      <c r="B96" s="1">
        <v>4</v>
      </c>
      <c r="C96" t="s">
        <v>167</v>
      </c>
      <c r="D96"/>
    </row>
    <row r="97" spans="1:4" ht="16.95" customHeight="1" x14ac:dyDescent="0.3">
      <c r="A97" t="s">
        <v>299</v>
      </c>
      <c r="B97" s="1">
        <v>4</v>
      </c>
      <c r="C97" t="s">
        <v>167</v>
      </c>
      <c r="D97"/>
    </row>
    <row r="98" spans="1:4" ht="16.95" customHeight="1" x14ac:dyDescent="0.3">
      <c r="A98" t="s">
        <v>294</v>
      </c>
      <c r="B98" s="1">
        <v>2</v>
      </c>
      <c r="C98" t="s">
        <v>167</v>
      </c>
      <c r="D98"/>
    </row>
    <row r="99" spans="1:4" ht="16.95" customHeight="1" x14ac:dyDescent="0.3">
      <c r="A99" t="s">
        <v>298</v>
      </c>
      <c r="B99" s="1">
        <v>3</v>
      </c>
      <c r="C99" t="s">
        <v>167</v>
      </c>
      <c r="D99"/>
    </row>
    <row r="100" spans="1:4" ht="16.95" customHeight="1" x14ac:dyDescent="0.3">
      <c r="A100" t="s">
        <v>295</v>
      </c>
      <c r="B100" s="1">
        <v>2</v>
      </c>
      <c r="C100" t="s">
        <v>167</v>
      </c>
      <c r="D100"/>
    </row>
    <row r="101" spans="1:4" ht="16.95" customHeight="1" x14ac:dyDescent="0.3">
      <c r="A101" t="s">
        <v>297</v>
      </c>
      <c r="B101" s="1">
        <v>2</v>
      </c>
      <c r="C101" t="s">
        <v>167</v>
      </c>
      <c r="D101"/>
    </row>
    <row r="102" spans="1:4" ht="16.95" customHeight="1" x14ac:dyDescent="0.3">
      <c r="A102" t="s">
        <v>239</v>
      </c>
      <c r="B102" s="1">
        <v>2</v>
      </c>
      <c r="C102" t="s">
        <v>167</v>
      </c>
      <c r="D102"/>
    </row>
    <row r="103" spans="1:4" ht="16.95" customHeight="1" x14ac:dyDescent="0.3">
      <c r="A103" t="s">
        <v>240</v>
      </c>
      <c r="B103" s="1">
        <v>2</v>
      </c>
      <c r="C103" t="s">
        <v>167</v>
      </c>
      <c r="D103"/>
    </row>
    <row r="104" spans="1:4" ht="16.95" customHeight="1" x14ac:dyDescent="0.3">
      <c r="A104" t="s">
        <v>241</v>
      </c>
      <c r="B104" s="1">
        <v>3</v>
      </c>
      <c r="C104" t="s">
        <v>167</v>
      </c>
      <c r="D104"/>
    </row>
    <row r="105" spans="1:4" ht="16.95" customHeight="1" x14ac:dyDescent="0.3">
      <c r="D105"/>
    </row>
    <row r="106" spans="1:4" ht="16.95" customHeight="1" x14ac:dyDescent="0.3">
      <c r="A106" s="12" t="s">
        <v>242</v>
      </c>
    </row>
    <row r="107" spans="1:4" ht="16.95" customHeight="1" x14ac:dyDescent="0.3">
      <c r="A107" s="2" t="s">
        <v>243</v>
      </c>
      <c r="B107" s="1">
        <v>4</v>
      </c>
      <c r="C107" t="s">
        <v>167</v>
      </c>
      <c r="D107"/>
    </row>
    <row r="108" spans="1:4" ht="16.95" customHeight="1" x14ac:dyDescent="0.3">
      <c r="A108" t="s">
        <v>301</v>
      </c>
      <c r="B108" s="1">
        <v>2</v>
      </c>
      <c r="C108" t="s">
        <v>167</v>
      </c>
      <c r="D108"/>
    </row>
    <row r="109" spans="1:4" ht="16.95" customHeight="1" x14ac:dyDescent="0.3">
      <c r="A109" s="2" t="s">
        <v>244</v>
      </c>
      <c r="B109" s="1">
        <v>3</v>
      </c>
      <c r="C109" t="s">
        <v>167</v>
      </c>
      <c r="D109"/>
    </row>
    <row r="110" spans="1:4" ht="16.95" customHeight="1" x14ac:dyDescent="0.3">
      <c r="A110" s="2" t="s">
        <v>302</v>
      </c>
      <c r="B110" s="1">
        <v>3</v>
      </c>
      <c r="C110" t="s">
        <v>167</v>
      </c>
      <c r="D110"/>
    </row>
    <row r="111" spans="1:4" ht="16.95" customHeight="1" x14ac:dyDescent="0.3">
      <c r="A111" t="s">
        <v>245</v>
      </c>
      <c r="B111" s="1">
        <v>3</v>
      </c>
      <c r="C111" t="s">
        <v>167</v>
      </c>
      <c r="D111"/>
    </row>
    <row r="112" spans="1:4" ht="16.95" customHeight="1" x14ac:dyDescent="0.3">
      <c r="A112" t="s">
        <v>303</v>
      </c>
      <c r="B112" s="1">
        <v>3</v>
      </c>
      <c r="C112" t="s">
        <v>167</v>
      </c>
      <c r="D112"/>
    </row>
    <row r="113" spans="1:4" ht="16.95" customHeight="1" x14ac:dyDescent="0.3">
      <c r="A113" s="2" t="s">
        <v>246</v>
      </c>
      <c r="B113" s="1">
        <v>2</v>
      </c>
      <c r="C113" t="s">
        <v>167</v>
      </c>
      <c r="D113"/>
    </row>
    <row r="114" spans="1:4" ht="16.95" customHeight="1" x14ac:dyDescent="0.3">
      <c r="A114" s="2" t="s">
        <v>304</v>
      </c>
      <c r="B114" s="1">
        <v>4</v>
      </c>
      <c r="C114" t="s">
        <v>167</v>
      </c>
      <c r="D114"/>
    </row>
    <row r="115" spans="1:4" ht="16.95" customHeight="1" x14ac:dyDescent="0.3">
      <c r="A115" s="2" t="s">
        <v>305</v>
      </c>
      <c r="B115" s="1">
        <v>4</v>
      </c>
      <c r="C115" t="s">
        <v>167</v>
      </c>
      <c r="D115"/>
    </row>
    <row r="116" spans="1:4" ht="16.95" customHeight="1" x14ac:dyDescent="0.3">
      <c r="A116" s="2" t="s">
        <v>306</v>
      </c>
      <c r="B116" s="1">
        <v>4</v>
      </c>
      <c r="C116" t="s">
        <v>167</v>
      </c>
      <c r="D116"/>
    </row>
    <row r="117" spans="1:4" ht="16.95" customHeight="1" x14ac:dyDescent="0.3">
      <c r="A117" s="2" t="s">
        <v>307</v>
      </c>
      <c r="B117" s="1">
        <v>3</v>
      </c>
      <c r="C117" t="s">
        <v>167</v>
      </c>
      <c r="D117"/>
    </row>
    <row r="118" spans="1:4" ht="16.95" customHeight="1" x14ac:dyDescent="0.3">
      <c r="A118" s="2" t="s">
        <v>308</v>
      </c>
      <c r="B118" s="1">
        <v>3</v>
      </c>
      <c r="C118" t="s">
        <v>167</v>
      </c>
      <c r="D118"/>
    </row>
    <row r="119" spans="1:4" ht="16.95" customHeight="1" x14ac:dyDescent="0.3">
      <c r="A119" s="2" t="s">
        <v>309</v>
      </c>
      <c r="B119" s="1">
        <v>3</v>
      </c>
      <c r="C119" t="s">
        <v>167</v>
      </c>
      <c r="D119"/>
    </row>
    <row r="120" spans="1:4" ht="16.95" customHeight="1" x14ac:dyDescent="0.3">
      <c r="A120" t="s">
        <v>247</v>
      </c>
      <c r="B120" s="1">
        <v>2</v>
      </c>
      <c r="C120" t="s">
        <v>167</v>
      </c>
      <c r="D120"/>
    </row>
    <row r="121" spans="1:4" ht="16.95" customHeight="1" x14ac:dyDescent="0.3">
      <c r="A121" s="2" t="s">
        <v>310</v>
      </c>
      <c r="B121" s="1">
        <v>4</v>
      </c>
      <c r="C121" t="s">
        <v>167</v>
      </c>
      <c r="D121"/>
    </row>
    <row r="122" spans="1:4" ht="16.95" customHeight="1" x14ac:dyDescent="0.3">
      <c r="A122" s="2" t="s">
        <v>313</v>
      </c>
      <c r="B122" s="1">
        <v>4</v>
      </c>
      <c r="C122" t="s">
        <v>167</v>
      </c>
      <c r="D122"/>
    </row>
    <row r="123" spans="1:4" ht="16.95" customHeight="1" x14ac:dyDescent="0.3">
      <c r="A123" s="2" t="s">
        <v>311</v>
      </c>
      <c r="B123" s="1">
        <v>2</v>
      </c>
      <c r="C123" t="s">
        <v>167</v>
      </c>
      <c r="D123"/>
    </row>
    <row r="124" spans="1:4" ht="16.95" customHeight="1" x14ac:dyDescent="0.3">
      <c r="A124" s="2" t="s">
        <v>312</v>
      </c>
      <c r="B124" s="1">
        <v>3</v>
      </c>
      <c r="C124" t="s">
        <v>167</v>
      </c>
      <c r="D124"/>
    </row>
    <row r="125" spans="1:4" ht="16.95" customHeight="1" x14ac:dyDescent="0.3">
      <c r="D125"/>
    </row>
    <row r="126" spans="1:4" ht="16.95" customHeight="1" x14ac:dyDescent="0.3">
      <c r="A126" s="12" t="s">
        <v>248</v>
      </c>
      <c r="D126"/>
    </row>
    <row r="127" spans="1:4" ht="16.95" customHeight="1" x14ac:dyDescent="0.3">
      <c r="A127" t="s">
        <v>249</v>
      </c>
      <c r="B127" s="1">
        <v>4</v>
      </c>
      <c r="C127" t="s">
        <v>167</v>
      </c>
    </row>
    <row r="128" spans="1:4" ht="16.95" customHeight="1" x14ac:dyDescent="0.3">
      <c r="A128" t="s">
        <v>250</v>
      </c>
      <c r="B128" s="1">
        <v>3</v>
      </c>
      <c r="C128" t="s">
        <v>167</v>
      </c>
      <c r="D128"/>
    </row>
    <row r="129" spans="1:4" ht="16.95" customHeight="1" x14ac:dyDescent="0.3">
      <c r="A129" t="s">
        <v>251</v>
      </c>
      <c r="B129" s="1">
        <v>4</v>
      </c>
      <c r="C129" t="s">
        <v>167</v>
      </c>
      <c r="D129"/>
    </row>
    <row r="130" spans="1:4" ht="16.95" customHeight="1" x14ac:dyDescent="0.3">
      <c r="A130" t="s">
        <v>252</v>
      </c>
      <c r="B130" s="1">
        <v>2</v>
      </c>
      <c r="C130" t="s">
        <v>167</v>
      </c>
      <c r="D130"/>
    </row>
    <row r="131" spans="1:4" ht="16.95" customHeight="1" x14ac:dyDescent="0.3">
      <c r="A131" t="s">
        <v>315</v>
      </c>
      <c r="B131" s="1">
        <v>4</v>
      </c>
      <c r="C131" t="s">
        <v>167</v>
      </c>
    </row>
    <row r="132" spans="1:4" ht="16.95" customHeight="1" x14ac:dyDescent="0.3">
      <c r="A132" t="s">
        <v>314</v>
      </c>
      <c r="B132" s="1">
        <v>2</v>
      </c>
      <c r="C132" t="s">
        <v>167</v>
      </c>
      <c r="D132"/>
    </row>
    <row r="133" spans="1:4" ht="16.95" customHeight="1" x14ac:dyDescent="0.3">
      <c r="D133"/>
    </row>
    <row r="134" spans="1:4" ht="16.95" customHeight="1" x14ac:dyDescent="0.3">
      <c r="A134" s="12" t="s">
        <v>177</v>
      </c>
    </row>
    <row r="135" spans="1:4" ht="16.95" customHeight="1" x14ac:dyDescent="0.3">
      <c r="A135" t="s">
        <v>253</v>
      </c>
      <c r="B135" s="1">
        <v>4</v>
      </c>
      <c r="C135" t="s">
        <v>167</v>
      </c>
    </row>
    <row r="136" spans="1:4" ht="16.95" customHeight="1" x14ac:dyDescent="0.3">
      <c r="A136" t="s">
        <v>254</v>
      </c>
      <c r="B136" s="1">
        <v>3</v>
      </c>
      <c r="C136" t="s">
        <v>167</v>
      </c>
    </row>
    <row r="137" spans="1:4" ht="16.95" customHeight="1" x14ac:dyDescent="0.3">
      <c r="A137" t="s">
        <v>325</v>
      </c>
      <c r="B137" s="1">
        <v>3</v>
      </c>
      <c r="C137" t="s">
        <v>167</v>
      </c>
    </row>
    <row r="138" spans="1:4" ht="16.95" customHeight="1" x14ac:dyDescent="0.3">
      <c r="A138" t="s">
        <v>255</v>
      </c>
      <c r="B138" s="1">
        <v>3</v>
      </c>
      <c r="C138" t="s">
        <v>167</v>
      </c>
    </row>
    <row r="139" spans="1:4" ht="16.95" customHeight="1" x14ac:dyDescent="0.3">
      <c r="A139" t="s">
        <v>318</v>
      </c>
      <c r="B139" s="1">
        <v>3</v>
      </c>
      <c r="C139" t="s">
        <v>167</v>
      </c>
    </row>
    <row r="140" spans="1:4" ht="16.95" customHeight="1" x14ac:dyDescent="0.3">
      <c r="A140" t="s">
        <v>326</v>
      </c>
      <c r="B140" s="1">
        <v>4</v>
      </c>
      <c r="C140" t="s">
        <v>167</v>
      </c>
      <c r="D140"/>
    </row>
    <row r="141" spans="1:4" ht="16.95" customHeight="1" x14ac:dyDescent="0.3">
      <c r="A141" t="s">
        <v>256</v>
      </c>
      <c r="B141" s="1">
        <v>3</v>
      </c>
      <c r="C141" t="s">
        <v>167</v>
      </c>
      <c r="D141"/>
    </row>
    <row r="142" spans="1:4" ht="16.95" customHeight="1" x14ac:dyDescent="0.3">
      <c r="A142" t="s">
        <v>257</v>
      </c>
      <c r="B142" s="1">
        <v>3</v>
      </c>
      <c r="C142" t="s">
        <v>167</v>
      </c>
      <c r="D142"/>
    </row>
    <row r="143" spans="1:4" ht="16.95" customHeight="1" x14ac:dyDescent="0.3">
      <c r="A143" t="s">
        <v>316</v>
      </c>
      <c r="B143" s="1">
        <v>3</v>
      </c>
      <c r="C143" t="s">
        <v>167</v>
      </c>
      <c r="D143"/>
    </row>
    <row r="144" spans="1:4" ht="16.95" customHeight="1" x14ac:dyDescent="0.3">
      <c r="A144" t="s">
        <v>258</v>
      </c>
      <c r="B144" s="1">
        <v>3</v>
      </c>
      <c r="C144" t="s">
        <v>167</v>
      </c>
      <c r="D144"/>
    </row>
    <row r="145" spans="1:4" ht="16.95" customHeight="1" x14ac:dyDescent="0.3">
      <c r="A145" t="s">
        <v>317</v>
      </c>
      <c r="B145" s="1">
        <v>3</v>
      </c>
      <c r="C145" t="s">
        <v>167</v>
      </c>
      <c r="D145"/>
    </row>
    <row r="146" spans="1:4" ht="16.95" customHeight="1" x14ac:dyDescent="0.3">
      <c r="A146" t="s">
        <v>259</v>
      </c>
      <c r="B146" s="1">
        <v>2</v>
      </c>
      <c r="C146" t="s">
        <v>167</v>
      </c>
      <c r="D146"/>
    </row>
    <row r="147" spans="1:4" ht="16.95" customHeight="1" x14ac:dyDescent="0.3">
      <c r="A147" t="s">
        <v>327</v>
      </c>
      <c r="B147" s="1">
        <v>2</v>
      </c>
      <c r="C147" t="s">
        <v>167</v>
      </c>
      <c r="D147"/>
    </row>
    <row r="148" spans="1:4" ht="16.95" customHeight="1" x14ac:dyDescent="0.3">
      <c r="A148" t="s">
        <v>260</v>
      </c>
      <c r="B148" s="1">
        <v>3</v>
      </c>
      <c r="C148" t="s">
        <v>167</v>
      </c>
      <c r="D148"/>
    </row>
    <row r="149" spans="1:4" ht="16.95" customHeight="1" x14ac:dyDescent="0.3">
      <c r="A149" t="s">
        <v>323</v>
      </c>
      <c r="B149" s="1">
        <v>3</v>
      </c>
      <c r="C149" t="s">
        <v>167</v>
      </c>
      <c r="D149"/>
    </row>
    <row r="150" spans="1:4" ht="16.95" customHeight="1" x14ac:dyDescent="0.3">
      <c r="A150" t="s">
        <v>261</v>
      </c>
      <c r="B150" s="1">
        <v>4</v>
      </c>
      <c r="C150" t="s">
        <v>167</v>
      </c>
      <c r="D150"/>
    </row>
    <row r="151" spans="1:4" ht="16.95" customHeight="1" x14ac:dyDescent="0.3">
      <c r="A151" t="s">
        <v>324</v>
      </c>
      <c r="B151" s="1">
        <v>4</v>
      </c>
      <c r="C151" t="s">
        <v>167</v>
      </c>
      <c r="D151"/>
    </row>
    <row r="152" spans="1:4" ht="16.95" customHeight="1" x14ac:dyDescent="0.3">
      <c r="A152" t="s">
        <v>262</v>
      </c>
      <c r="B152" s="1">
        <v>2</v>
      </c>
      <c r="C152" t="s">
        <v>167</v>
      </c>
      <c r="D152"/>
    </row>
    <row r="153" spans="1:4" ht="16.95" customHeight="1" x14ac:dyDescent="0.3">
      <c r="A153" t="s">
        <v>321</v>
      </c>
      <c r="B153" s="1">
        <v>2</v>
      </c>
      <c r="C153" t="s">
        <v>167</v>
      </c>
      <c r="D153"/>
    </row>
    <row r="154" spans="1:4" ht="16.95" customHeight="1" x14ac:dyDescent="0.3">
      <c r="A154" t="s">
        <v>263</v>
      </c>
      <c r="B154" s="1">
        <v>3</v>
      </c>
      <c r="C154" t="s">
        <v>167</v>
      </c>
      <c r="D154"/>
    </row>
    <row r="155" spans="1:4" ht="16.95" customHeight="1" x14ac:dyDescent="0.3">
      <c r="A155" t="s">
        <v>322</v>
      </c>
      <c r="B155" s="1">
        <v>3</v>
      </c>
      <c r="C155" t="s">
        <v>167</v>
      </c>
      <c r="D155"/>
    </row>
    <row r="156" spans="1:4" ht="16.95" customHeight="1" x14ac:dyDescent="0.3">
      <c r="A156" t="s">
        <v>320</v>
      </c>
      <c r="B156" s="1">
        <v>4</v>
      </c>
      <c r="C156" t="s">
        <v>167</v>
      </c>
      <c r="D156"/>
    </row>
    <row r="157" spans="1:4" ht="16.95" customHeight="1" x14ac:dyDescent="0.3">
      <c r="A157" t="s">
        <v>319</v>
      </c>
      <c r="B157" s="1">
        <v>4</v>
      </c>
      <c r="C157" t="s">
        <v>167</v>
      </c>
      <c r="D157"/>
    </row>
    <row r="158" spans="1:4" ht="16.95" customHeight="1" x14ac:dyDescent="0.3">
      <c r="D158"/>
    </row>
    <row r="159" spans="1:4" ht="16.95" customHeight="1" x14ac:dyDescent="0.3">
      <c r="A159" s="27" t="s">
        <v>264</v>
      </c>
      <c r="D159"/>
    </row>
    <row r="160" spans="1:4" ht="16.95" customHeight="1" x14ac:dyDescent="0.3">
      <c r="A160" t="s">
        <v>265</v>
      </c>
      <c r="B160" s="1">
        <v>3.4</v>
      </c>
      <c r="C160" t="s">
        <v>169</v>
      </c>
      <c r="D160"/>
    </row>
    <row r="161" spans="1:4" ht="16.95" customHeight="1" x14ac:dyDescent="0.3">
      <c r="A161" s="2" t="s">
        <v>266</v>
      </c>
      <c r="B161" s="1">
        <v>3.4</v>
      </c>
      <c r="C161" t="s">
        <v>169</v>
      </c>
      <c r="D161"/>
    </row>
    <row r="162" spans="1:4" ht="16.95" customHeight="1" x14ac:dyDescent="0.3">
      <c r="A162" t="s">
        <v>267</v>
      </c>
      <c r="B162" s="1">
        <v>4</v>
      </c>
      <c r="C162" t="s">
        <v>169</v>
      </c>
      <c r="D162"/>
    </row>
    <row r="163" spans="1:4" ht="16.95" customHeight="1" x14ac:dyDescent="0.3">
      <c r="A163" s="2" t="s">
        <v>268</v>
      </c>
      <c r="B163" s="1">
        <v>4</v>
      </c>
      <c r="C163" t="s">
        <v>169</v>
      </c>
      <c r="D163"/>
    </row>
    <row r="164" spans="1:4" ht="16.95" customHeight="1" x14ac:dyDescent="0.3">
      <c r="A164" t="s">
        <v>269</v>
      </c>
      <c r="B164" s="1">
        <v>3</v>
      </c>
      <c r="C164" t="s">
        <v>169</v>
      </c>
      <c r="D164"/>
    </row>
    <row r="165" spans="1:4" ht="16.95" customHeight="1" x14ac:dyDescent="0.3">
      <c r="A165" t="s">
        <v>270</v>
      </c>
      <c r="B165" s="1">
        <v>4</v>
      </c>
      <c r="C165" t="s">
        <v>169</v>
      </c>
      <c r="D165"/>
    </row>
    <row r="166" spans="1:4" ht="16.95" customHeight="1" x14ac:dyDescent="0.3">
      <c r="A166" s="2" t="s">
        <v>271</v>
      </c>
      <c r="B166" s="1">
        <v>4</v>
      </c>
      <c r="C166" t="s">
        <v>169</v>
      </c>
      <c r="D166"/>
    </row>
    <row r="167" spans="1:4" ht="16.95" customHeight="1" x14ac:dyDescent="0.3">
      <c r="A167" t="s">
        <v>272</v>
      </c>
      <c r="B167" s="1">
        <v>4</v>
      </c>
      <c r="C167" t="s">
        <v>169</v>
      </c>
      <c r="D167"/>
    </row>
    <row r="168" spans="1:4" ht="16.95" customHeight="1" x14ac:dyDescent="0.3">
      <c r="A168" t="s">
        <v>273</v>
      </c>
      <c r="B168" s="1">
        <v>3</v>
      </c>
      <c r="C168" t="s">
        <v>169</v>
      </c>
      <c r="D168"/>
    </row>
    <row r="169" spans="1:4" ht="16.95" customHeight="1" x14ac:dyDescent="0.3">
      <c r="A169" s="2" t="s">
        <v>331</v>
      </c>
      <c r="B169" s="1">
        <v>4</v>
      </c>
      <c r="C169" t="s">
        <v>169</v>
      </c>
      <c r="D169"/>
    </row>
    <row r="170" spans="1:4" ht="16.95" customHeight="1" x14ac:dyDescent="0.3">
      <c r="D170"/>
    </row>
    <row r="171" spans="1:4" ht="16.95" customHeight="1" x14ac:dyDescent="0.3">
      <c r="D171"/>
    </row>
    <row r="172" spans="1:4" ht="16.95" customHeight="1" x14ac:dyDescent="0.3">
      <c r="A172" s="2"/>
    </row>
    <row r="173" spans="1:4" ht="16.95" customHeight="1" x14ac:dyDescent="0.3">
      <c r="A173" s="2"/>
    </row>
    <row r="174" spans="1:4" ht="16.95" customHeight="1" x14ac:dyDescent="0.3">
      <c r="A174" s="2"/>
      <c r="D174"/>
    </row>
    <row r="175" spans="1:4" ht="16.95" customHeight="1" x14ac:dyDescent="0.3">
      <c r="A175" s="2"/>
      <c r="D175"/>
    </row>
    <row r="176" spans="1:4" ht="16.95" customHeight="1" x14ac:dyDescent="0.3">
      <c r="A176" s="2"/>
      <c r="B176"/>
      <c r="D176"/>
    </row>
    <row r="177" spans="1:4" ht="16.95" customHeight="1" x14ac:dyDescent="0.3">
      <c r="A177" s="2"/>
      <c r="B177"/>
      <c r="D177"/>
    </row>
    <row r="178" spans="1:4" ht="16.95" customHeight="1" x14ac:dyDescent="0.3">
      <c r="A178" s="2"/>
      <c r="B178"/>
      <c r="D178"/>
    </row>
    <row r="179" spans="1:4" ht="16.95" customHeight="1" x14ac:dyDescent="0.3">
      <c r="B179"/>
      <c r="D179"/>
    </row>
    <row r="180" spans="1:4" ht="16.95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77734375"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A96A50D36714D8D6A0AF3F66A04C8" ma:contentTypeVersion="4" ma:contentTypeDescription="Een nieuw document maken." ma:contentTypeScope="" ma:versionID="3b9c85038378dbf5d8cd72151fb38c95">
  <xsd:schema xmlns:xsd="http://www.w3.org/2001/XMLSchema" xmlns:xs="http://www.w3.org/2001/XMLSchema" xmlns:p="http://schemas.microsoft.com/office/2006/metadata/properties" xmlns:ns2="eb1973ab-cd76-4d7f-8214-d95c82e5a1ed" targetNamespace="http://schemas.microsoft.com/office/2006/metadata/properties" ma:root="true" ma:fieldsID="9a0f74993767d4e83c862dfe9e15bebc" ns2:_="">
    <xsd:import namespace="eb1973ab-cd76-4d7f-8214-d95c82e5a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973ab-cd76-4d7f-8214-d95c82e5a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eb1973ab-cd76-4d7f-8214-d95c82e5a1ed"/>
  </ds:schemaRefs>
</ds:datastoreItem>
</file>

<file path=customXml/itemProps3.xml><?xml version="1.0" encoding="utf-8"?>
<ds:datastoreItem xmlns:ds="http://schemas.openxmlformats.org/officeDocument/2006/customXml" ds:itemID="{73A9D5B0-3CED-49ED-9DD6-8F2BF7E45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973ab-cd76-4d7f-8214-d95c82e5a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Woudenberg - Vlot, A.H. (AHVt)</cp:lastModifiedBy>
  <cp:revision/>
  <cp:lastPrinted>2023-11-28T13:37:04Z</cp:lastPrinted>
  <dcterms:created xsi:type="dcterms:W3CDTF">2014-05-19T17:20:27Z</dcterms:created>
  <dcterms:modified xsi:type="dcterms:W3CDTF">2024-07-04T12:15:45Z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0x0101004ACA96A50D36714D8D6A0AF3F66A04C8</vt:lpwstr>
  </property>
  <property fmtid="{D5CDD505-2E9C-101B-9397-08002B2CF9AE}" pid="3" name="MediaServiceImageTags">
    <vt:lpwstr/>
  </property>
</Properties>
</file>